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-9060" yWindow="-26265" windowWidth="38520" windowHeight="15480" tabRatio="500" activeTab="1"/>
  </bookViews>
  <sheets>
    <sheet name="Smart School Savings" sheetId="2" r:id="rId1"/>
    <sheet name="Effeciency Schedule" sheetId="3" r:id="rId2"/>
  </sheets>
  <definedNames>
    <definedName name="_xlnm.Print_Area" localSheetId="1">'Effeciency Schedule'!$B$5:$M$46</definedName>
    <definedName name="_xlnm.Print_Area" localSheetId="0">'Smart School Savings'!$A$1:$G$42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4" i="3"/>
  <c r="K15"/>
  <c r="K16"/>
  <c r="K18"/>
  <c r="K19"/>
  <c r="K20"/>
  <c r="K21"/>
  <c r="K22"/>
  <c r="K23"/>
  <c r="K24"/>
  <c r="K25"/>
  <c r="K26"/>
  <c r="K28"/>
  <c r="K38"/>
  <c r="M15"/>
  <c r="M16"/>
  <c r="M18"/>
  <c r="M19"/>
  <c r="M20"/>
  <c r="M21"/>
  <c r="M22"/>
  <c r="M23"/>
  <c r="M24"/>
  <c r="M25"/>
  <c r="M26"/>
  <c r="M28"/>
  <c r="D26"/>
  <c r="M34"/>
  <c r="M38"/>
  <c r="L34"/>
  <c r="L38"/>
  <c r="M39"/>
  <c r="M35"/>
  <c r="M41"/>
  <c r="L39"/>
  <c r="L35"/>
  <c r="L41"/>
  <c r="K39"/>
  <c r="K35"/>
  <c r="K41"/>
  <c r="L15"/>
  <c r="L16"/>
  <c r="L18"/>
  <c r="L19"/>
  <c r="L20"/>
  <c r="L21"/>
  <c r="L22"/>
  <c r="L23"/>
  <c r="L24"/>
  <c r="L25"/>
  <c r="L26"/>
  <c r="L28"/>
  <c r="E26"/>
  <c r="F26"/>
  <c r="E42"/>
  <c r="E38"/>
  <c r="E44"/>
  <c r="F42"/>
  <c r="F38"/>
  <c r="F44"/>
  <c r="D42"/>
  <c r="D38"/>
  <c r="D44"/>
  <c r="C18" i="2"/>
  <c r="C19"/>
  <c r="C40"/>
  <c r="F19"/>
  <c r="E19"/>
  <c r="D19"/>
  <c r="D18"/>
  <c r="D40"/>
  <c r="E18"/>
  <c r="E40"/>
  <c r="F18"/>
  <c r="F40"/>
  <c r="E12"/>
  <c r="F12"/>
  <c r="D12"/>
  <c r="C12"/>
</calcChain>
</file>

<file path=xl/sharedStrings.xml><?xml version="1.0" encoding="utf-8"?>
<sst xmlns="http://schemas.openxmlformats.org/spreadsheetml/2006/main" count="125" uniqueCount="93">
  <si>
    <t>Smart School Savings</t>
  </si>
  <si>
    <t>Teacher Student Ratios</t>
  </si>
  <si>
    <t>Less Paper</t>
  </si>
  <si>
    <t>Equipment</t>
  </si>
  <si>
    <t>Existing Technology</t>
  </si>
  <si>
    <t>Management Contracts</t>
  </si>
  <si>
    <t>Learning Management System</t>
  </si>
  <si>
    <t>License and Subscriptions</t>
  </si>
  <si>
    <t>Service Contracts</t>
  </si>
  <si>
    <t>Curriculum Costs</t>
  </si>
  <si>
    <t>Textbooks</t>
  </si>
  <si>
    <t>Consultation and Guidance</t>
  </si>
  <si>
    <t>Replacement and Repairs</t>
  </si>
  <si>
    <t>Year 1</t>
  </si>
  <si>
    <t>Year 2</t>
  </si>
  <si>
    <t>Year 3</t>
  </si>
  <si>
    <t>Year 4</t>
  </si>
  <si>
    <t>1 Additional Student per Classroom</t>
  </si>
  <si>
    <t>Smart School Program Subsidy</t>
  </si>
  <si>
    <t>Distance Education</t>
  </si>
  <si>
    <t>Per Student Revenue from state</t>
  </si>
  <si>
    <t>Total Students:</t>
  </si>
  <si>
    <t>State Subsidy:</t>
  </si>
  <si>
    <t>Placeholder Numbers</t>
  </si>
  <si>
    <t>First year has 10 distance Learners. Add 10 students every year</t>
  </si>
  <si>
    <t>Contracts are typically very difficult to terminate. As they contracts mature they are not renewed and savings increase</t>
  </si>
  <si>
    <t>Additional needs provided by copy and print companies using the same scale as the line above</t>
  </si>
  <si>
    <t>Termination of Copier Contracts</t>
  </si>
  <si>
    <t>As students, teachers and administration employees change to the electronic system, savings increase</t>
  </si>
  <si>
    <t xml:space="preserve">The yearly budget to purchase and replace equipment scales depending on the budget needs of the school </t>
  </si>
  <si>
    <t>The yearly budget to provide for special education students. Changes according to budget needs of the school</t>
  </si>
  <si>
    <t>By using alternative LMS providers a school has the ability to subtract nearly  80,000 from the yearly budget</t>
  </si>
  <si>
    <t xml:space="preserve">Contracts for servicing equipment and software are replaced by IT staff and Ischool consultants </t>
  </si>
  <si>
    <t>The school is purchase more eBooks and online books and textbook costs scale down over time</t>
  </si>
  <si>
    <t>Curriculum consultation and guidance is replaced by iSchool consultants</t>
  </si>
  <si>
    <t>With more of the curriculum taking place using technology, these expenses scale down over time</t>
  </si>
  <si>
    <t>Networking/ Consulting Copiers</t>
  </si>
  <si>
    <t>SpEd</t>
  </si>
  <si>
    <t>Low</t>
  </si>
  <si>
    <t xml:space="preserve">Medium </t>
  </si>
  <si>
    <t>High</t>
  </si>
  <si>
    <t>60,000= Do not replace with onsite tech employee, use iSchool Consulting. Depends on size of school.</t>
  </si>
  <si>
    <t>40,000= Replace service contracts with an onsite tech employee</t>
  </si>
  <si>
    <t>Savings on Curriculum Expenses</t>
  </si>
  <si>
    <t>Savings on Textbooks</t>
  </si>
  <si>
    <t xml:space="preserve">Additional Students </t>
  </si>
  <si>
    <t>Additional Students</t>
  </si>
  <si>
    <t>Learning Management System Replacement</t>
  </si>
  <si>
    <t>Speech Path, Articom- once a week from district paid by the hour</t>
  </si>
  <si>
    <t xml:space="preserve">Savings from Professional Development </t>
  </si>
  <si>
    <t>Replacement and Repairs of textbooks</t>
  </si>
  <si>
    <t>Early retirement for Teachers that didn't want to learn the tech</t>
  </si>
  <si>
    <t>30,000 to 50,000</t>
  </si>
  <si>
    <t>General School supplies</t>
  </si>
  <si>
    <t>teacher resources</t>
  </si>
  <si>
    <t>created on the computer and printed out</t>
  </si>
  <si>
    <t>Three pera Teachers</t>
  </si>
  <si>
    <t>Reduction of Copier Contracts/Maintenance</t>
  </si>
  <si>
    <t>A typical school will realize $90,000 to $160,0000 in annual savings</t>
  </si>
  <si>
    <t>Includes lease of copier at $2,200 per month</t>
  </si>
  <si>
    <t>Potential Savings and Efficiency Costs</t>
  </si>
  <si>
    <t xml:space="preserve"> Potential Increase in Revenues</t>
  </si>
  <si>
    <t>Lower cost software program</t>
  </si>
  <si>
    <t>Yearly Savings in textbook curriculum guidance, teacher instruction</t>
  </si>
  <si>
    <t>An additional .5, 1, and 2 students per class</t>
  </si>
  <si>
    <t>Reduction in Special Education Service</t>
  </si>
  <si>
    <t>Reduction in Teacher Resources</t>
  </si>
  <si>
    <t xml:space="preserve"> Potential Savings:</t>
  </si>
  <si>
    <t>Savings in Paper and Copiers</t>
  </si>
  <si>
    <t>Reduction in need for speech therapists, occupational therapists, special ed equipment</t>
  </si>
  <si>
    <t>Increased state allocations for additional students</t>
  </si>
  <si>
    <t>Meal program tracking, database access, faster approvals</t>
  </si>
  <si>
    <t>Potential Revenue:</t>
  </si>
  <si>
    <t>School Size:</t>
  </si>
  <si>
    <t xml:space="preserve">Number of Classrooms: </t>
  </si>
  <si>
    <t>BASIS</t>
  </si>
  <si>
    <t>State per Student Allocation: $6,500</t>
  </si>
  <si>
    <t>Potential Savings:</t>
  </si>
  <si>
    <t>Students</t>
  </si>
  <si>
    <t>Classrooms</t>
  </si>
  <si>
    <t xml:space="preserve">Template for Potential Savings and Revenue </t>
  </si>
  <si>
    <t>Potential Savings, Efficiencies, and Additional Revenues</t>
  </si>
  <si>
    <t>Reduction in Paper Use/Ink Cartridges</t>
  </si>
  <si>
    <t>School Staff- hourly efficiencies- 5 to 10 hours per employee a week</t>
  </si>
  <si>
    <t>Year 4 displays sustainability of Smart School</t>
  </si>
  <si>
    <t xml:space="preserve">Add 50 students the first year and 50 students the second year and maintain that enrollment </t>
  </si>
  <si>
    <t>Paper Environment</t>
  </si>
  <si>
    <t>As current licenses and subscriptions expire, the savings increase</t>
  </si>
  <si>
    <t>Lunch program can be computerized through PayPal apposed to a paid position that collects money and manages lunch program</t>
  </si>
  <si>
    <t>Classroom Management Efficiencies</t>
  </si>
  <si>
    <t>School staff efficiencies of 5 to 10 hours a week per individual</t>
  </si>
  <si>
    <t xml:space="preserve">School Administration Efficiencies </t>
  </si>
  <si>
    <t>Increased Student/Teacher Efficiencies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</si>
</sst>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4"/>
      <color rgb="FFFF0000"/>
      <name val="Calibri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1" applyNumberFormat="1" applyFont="1" applyAlignment="1">
      <alignment horizontal="left" indent="1"/>
    </xf>
    <xf numFmtId="164" fontId="5" fillId="0" borderId="0" xfId="1" applyNumberFormat="1" applyFont="1"/>
    <xf numFmtId="0" fontId="6" fillId="0" borderId="0" xfId="0" applyFont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164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6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65" fontId="5" fillId="0" borderId="0" xfId="10" applyNumberFormat="1" applyFont="1"/>
    <xf numFmtId="165" fontId="0" fillId="0" borderId="0" xfId="10" applyNumberFormat="1" applyFont="1"/>
    <xf numFmtId="165" fontId="3" fillId="0" borderId="1" xfId="10" applyNumberFormat="1" applyFont="1" applyBorder="1"/>
    <xf numFmtId="3" fontId="0" fillId="0" borderId="0" xfId="0" applyNumberFormat="1"/>
    <xf numFmtId="43" fontId="5" fillId="0" borderId="0" xfId="1" applyFont="1"/>
    <xf numFmtId="165" fontId="1" fillId="0" borderId="1" xfId="10" applyNumberFormat="1" applyFont="1" applyBorder="1"/>
    <xf numFmtId="0" fontId="6" fillId="0" borderId="0" xfId="0" applyFont="1" applyAlignment="1">
      <alignment horizontal="right"/>
    </xf>
    <xf numFmtId="164" fontId="6" fillId="0" borderId="0" xfId="1" applyNumberFormat="1" applyFont="1"/>
    <xf numFmtId="164" fontId="3" fillId="0" borderId="0" xfId="1" applyNumberFormat="1" applyFont="1"/>
    <xf numFmtId="0" fontId="5" fillId="0" borderId="0" xfId="0" applyFont="1" applyFill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10" applyNumberFormat="1" applyFont="1"/>
    <xf numFmtId="165" fontId="3" fillId="0" borderId="0" xfId="10" applyNumberFormat="1" applyFont="1"/>
    <xf numFmtId="0" fontId="0" fillId="0" borderId="0" xfId="0" applyFill="1"/>
    <xf numFmtId="3" fontId="0" fillId="0" borderId="0" xfId="0" applyNumberFormat="1" applyFill="1"/>
    <xf numFmtId="0" fontId="11" fillId="0" borderId="0" xfId="0" applyFont="1" applyFill="1" applyAlignme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165" fontId="0" fillId="0" borderId="0" xfId="0" applyNumberFormat="1" applyFill="1"/>
    <xf numFmtId="0" fontId="11" fillId="0" borderId="0" xfId="0" applyFont="1" applyAlignment="1">
      <alignment horizontal="left" vertical="center"/>
    </xf>
    <xf numFmtId="0" fontId="6" fillId="0" borderId="0" xfId="0" applyFont="1" applyFill="1" applyAlignment="1">
      <alignment horizontal="right"/>
    </xf>
    <xf numFmtId="164" fontId="0" fillId="0" borderId="0" xfId="0" applyNumberFormat="1"/>
    <xf numFmtId="43" fontId="0" fillId="0" borderId="0" xfId="1" applyFont="1" applyFill="1"/>
    <xf numFmtId="0" fontId="4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55">
    <cellStyle name="Comma" xfId="1" builtinId="3"/>
    <cellStyle name="Currency" xfId="10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3:H40"/>
  <sheetViews>
    <sheetView zoomScale="120" zoomScaleNormal="120" zoomScalePageLayoutView="120" workbookViewId="0">
      <selection activeCell="H33" sqref="H33"/>
    </sheetView>
  </sheetViews>
  <sheetFormatPr defaultColWidth="10.875" defaultRowHeight="15.75"/>
  <cols>
    <col min="1" max="1" width="10.875" style="3"/>
    <col min="2" max="2" width="32" style="3" bestFit="1" customWidth="1"/>
    <col min="3" max="3" width="11.5" style="3" bestFit="1" customWidth="1"/>
    <col min="4" max="16384" width="10.875" style="3"/>
  </cols>
  <sheetData>
    <row r="3" spans="2:8" ht="18.75">
      <c r="B3" s="44" t="s">
        <v>0</v>
      </c>
      <c r="C3" s="44"/>
      <c r="D3" s="44"/>
      <c r="E3" s="44"/>
      <c r="F3" s="44"/>
      <c r="G3" s="44"/>
    </row>
    <row r="6" spans="2:8">
      <c r="C6" s="4" t="s">
        <v>13</v>
      </c>
      <c r="D6" s="4" t="s">
        <v>14</v>
      </c>
      <c r="E6" s="4" t="s">
        <v>15</v>
      </c>
      <c r="F6" s="4" t="s">
        <v>16</v>
      </c>
      <c r="H6" s="5" t="s">
        <v>84</v>
      </c>
    </row>
    <row r="7" spans="2:8">
      <c r="C7" s="6"/>
      <c r="D7" s="6"/>
      <c r="E7" s="6"/>
      <c r="F7" s="6"/>
    </row>
    <row r="8" spans="2:8" ht="18.75">
      <c r="D8" s="7" t="s">
        <v>23</v>
      </c>
      <c r="E8" s="7"/>
    </row>
    <row r="9" spans="2:8" ht="18.75">
      <c r="B9" s="8"/>
    </row>
    <row r="10" spans="2:8">
      <c r="B10" s="9" t="s">
        <v>21</v>
      </c>
      <c r="C10" s="10">
        <v>1150</v>
      </c>
      <c r="D10" s="10">
        <v>1200</v>
      </c>
      <c r="E10" s="10">
        <v>1200</v>
      </c>
      <c r="F10" s="10">
        <v>1200</v>
      </c>
    </row>
    <row r="11" spans="2:8">
      <c r="B11" s="9" t="s">
        <v>22</v>
      </c>
      <c r="C11" s="10">
        <v>6500</v>
      </c>
      <c r="D11" s="10">
        <v>6500</v>
      </c>
      <c r="E11" s="10">
        <v>6500</v>
      </c>
      <c r="F11" s="10">
        <v>6500</v>
      </c>
    </row>
    <row r="12" spans="2:8">
      <c r="B12" s="9" t="s">
        <v>20</v>
      </c>
      <c r="C12" s="11">
        <f>C11*C10</f>
        <v>7475000</v>
      </c>
      <c r="D12" s="11">
        <f>D10*D11</f>
        <v>7800000</v>
      </c>
      <c r="E12" s="11">
        <f t="shared" ref="E12:F12" si="0">E10*E11</f>
        <v>7800000</v>
      </c>
      <c r="F12" s="11">
        <f t="shared" si="0"/>
        <v>7800000</v>
      </c>
    </row>
    <row r="13" spans="2:8">
      <c r="G13" s="11"/>
    </row>
    <row r="14" spans="2:8">
      <c r="B14" s="12" t="s">
        <v>18</v>
      </c>
      <c r="C14" s="11">
        <v>330000</v>
      </c>
      <c r="D14" s="11"/>
      <c r="E14" s="11"/>
      <c r="F14" s="11"/>
      <c r="G14" s="11"/>
    </row>
    <row r="15" spans="2:8">
      <c r="D15" s="11"/>
      <c r="E15" s="11"/>
      <c r="F15" s="11"/>
      <c r="G15" s="11"/>
    </row>
    <row r="16" spans="2:8">
      <c r="C16" s="11"/>
      <c r="D16" s="11"/>
      <c r="E16" s="11"/>
      <c r="F16" s="11"/>
      <c r="G16" s="11"/>
    </row>
    <row r="17" spans="2:8">
      <c r="B17" s="12" t="s">
        <v>1</v>
      </c>
      <c r="C17" s="11"/>
      <c r="D17" s="11"/>
      <c r="E17" s="11"/>
      <c r="F17" s="11"/>
      <c r="G17" s="11"/>
    </row>
    <row r="18" spans="2:8">
      <c r="B18" s="13" t="s">
        <v>17</v>
      </c>
      <c r="C18" s="11">
        <f>(C10-1100)*C11</f>
        <v>325000</v>
      </c>
      <c r="D18" s="11">
        <f t="shared" ref="D18:F18" si="1">(D10-1100)*D11</f>
        <v>650000</v>
      </c>
      <c r="E18" s="11">
        <f t="shared" si="1"/>
        <v>650000</v>
      </c>
      <c r="F18" s="11">
        <f t="shared" si="1"/>
        <v>650000</v>
      </c>
      <c r="G18" s="11"/>
      <c r="H18" s="3" t="s">
        <v>85</v>
      </c>
    </row>
    <row r="19" spans="2:8">
      <c r="B19" s="13" t="s">
        <v>19</v>
      </c>
      <c r="C19" s="11">
        <f>10*C11</f>
        <v>65000</v>
      </c>
      <c r="D19" s="11">
        <f>20*D11</f>
        <v>130000</v>
      </c>
      <c r="E19" s="11">
        <f>30*E11</f>
        <v>195000</v>
      </c>
      <c r="F19" s="11">
        <f>40*F11</f>
        <v>260000</v>
      </c>
      <c r="G19" s="11"/>
      <c r="H19" s="3" t="s">
        <v>24</v>
      </c>
    </row>
    <row r="20" spans="2:8">
      <c r="C20" s="11"/>
      <c r="D20" s="11"/>
      <c r="E20" s="11"/>
      <c r="F20" s="11"/>
      <c r="G20" s="11"/>
    </row>
    <row r="21" spans="2:8">
      <c r="B21" s="12" t="s">
        <v>86</v>
      </c>
      <c r="C21" s="11"/>
      <c r="D21" s="11"/>
      <c r="E21" s="11"/>
      <c r="F21" s="11"/>
      <c r="G21" s="11"/>
    </row>
    <row r="22" spans="2:8">
      <c r="B22" s="13" t="s">
        <v>27</v>
      </c>
      <c r="C22" s="11">
        <v>10000</v>
      </c>
      <c r="D22" s="11">
        <v>20000</v>
      </c>
      <c r="E22" s="11">
        <v>30000</v>
      </c>
      <c r="F22" s="11">
        <v>30000</v>
      </c>
      <c r="G22" s="11"/>
      <c r="H22" s="3" t="s">
        <v>25</v>
      </c>
    </row>
    <row r="23" spans="2:8">
      <c r="B23" s="13" t="s">
        <v>36</v>
      </c>
      <c r="C23" s="11">
        <v>10000</v>
      </c>
      <c r="D23" s="11">
        <v>20000</v>
      </c>
      <c r="E23" s="11">
        <v>30000</v>
      </c>
      <c r="F23" s="11">
        <v>30000</v>
      </c>
      <c r="G23" s="11"/>
      <c r="H23" s="3" t="s">
        <v>26</v>
      </c>
    </row>
    <row r="24" spans="2:8">
      <c r="B24" s="13" t="s">
        <v>2</v>
      </c>
      <c r="C24" s="11">
        <v>30000</v>
      </c>
      <c r="D24" s="11">
        <v>35000</v>
      </c>
      <c r="E24" s="11">
        <v>40000</v>
      </c>
      <c r="F24" s="11">
        <v>40000</v>
      </c>
      <c r="G24" s="11"/>
      <c r="H24" s="3" t="s">
        <v>28</v>
      </c>
    </row>
    <row r="25" spans="2:8">
      <c r="B25" s="13"/>
      <c r="C25" s="11"/>
      <c r="D25" s="11"/>
      <c r="E25" s="11"/>
      <c r="F25" s="11"/>
      <c r="G25" s="11"/>
    </row>
    <row r="26" spans="2:8">
      <c r="B26" s="14" t="s">
        <v>3</v>
      </c>
      <c r="C26" s="11"/>
      <c r="D26" s="11"/>
      <c r="E26" s="11"/>
      <c r="F26" s="11"/>
      <c r="G26" s="11"/>
    </row>
    <row r="27" spans="2:8">
      <c r="B27" s="13" t="s">
        <v>4</v>
      </c>
      <c r="C27" s="11">
        <v>30000</v>
      </c>
      <c r="D27" s="11">
        <v>30000</v>
      </c>
      <c r="E27" s="11">
        <v>30000</v>
      </c>
      <c r="F27" s="11">
        <v>30000</v>
      </c>
      <c r="G27" s="11"/>
      <c r="H27" s="3" t="s">
        <v>29</v>
      </c>
    </row>
    <row r="28" spans="2:8">
      <c r="B28" s="13" t="s">
        <v>37</v>
      </c>
      <c r="C28" s="11">
        <v>100000</v>
      </c>
      <c r="D28" s="11">
        <v>100000</v>
      </c>
      <c r="E28" s="11">
        <v>100000</v>
      </c>
      <c r="F28" s="11">
        <v>75000</v>
      </c>
      <c r="G28" s="11"/>
      <c r="H28" s="3" t="s">
        <v>30</v>
      </c>
    </row>
    <row r="29" spans="2:8">
      <c r="C29" s="11"/>
      <c r="D29" s="11"/>
      <c r="E29" s="11"/>
      <c r="F29" s="11"/>
      <c r="G29" s="11"/>
    </row>
    <row r="30" spans="2:8">
      <c r="B30" s="14" t="s">
        <v>5</v>
      </c>
      <c r="C30" s="11"/>
      <c r="D30" s="11"/>
      <c r="E30" s="11"/>
      <c r="F30" s="11"/>
      <c r="G30" s="11"/>
    </row>
    <row r="31" spans="2:8">
      <c r="B31" s="13" t="s">
        <v>6</v>
      </c>
      <c r="C31" s="11">
        <v>80000</v>
      </c>
      <c r="D31" s="11">
        <v>80000</v>
      </c>
      <c r="E31" s="11">
        <v>80000</v>
      </c>
      <c r="F31" s="11">
        <v>80000</v>
      </c>
      <c r="G31" s="11"/>
      <c r="H31" s="3" t="s">
        <v>31</v>
      </c>
    </row>
    <row r="32" spans="2:8">
      <c r="B32" s="13" t="s">
        <v>7</v>
      </c>
      <c r="C32" s="11">
        <v>20000</v>
      </c>
      <c r="D32" s="11">
        <v>30000</v>
      </c>
      <c r="E32" s="11">
        <v>40000</v>
      </c>
      <c r="F32" s="11">
        <v>40000</v>
      </c>
      <c r="G32" s="11"/>
      <c r="H32" s="3" t="s">
        <v>87</v>
      </c>
    </row>
    <row r="33" spans="2:8">
      <c r="B33" s="13" t="s">
        <v>8</v>
      </c>
      <c r="C33" s="11">
        <v>40000</v>
      </c>
      <c r="D33" s="11">
        <v>40000</v>
      </c>
      <c r="E33" s="11">
        <v>40000</v>
      </c>
      <c r="F33" s="11">
        <v>40000</v>
      </c>
      <c r="G33" s="11"/>
      <c r="H33" s="3" t="s">
        <v>32</v>
      </c>
    </row>
    <row r="34" spans="2:8">
      <c r="C34" s="11"/>
      <c r="D34" s="11"/>
      <c r="E34" s="11"/>
      <c r="F34" s="11"/>
      <c r="G34" s="11"/>
    </row>
    <row r="35" spans="2:8">
      <c r="B35" s="14" t="s">
        <v>9</v>
      </c>
      <c r="C35" s="11"/>
      <c r="D35" s="11"/>
      <c r="E35" s="11"/>
      <c r="F35" s="11"/>
      <c r="G35" s="11"/>
    </row>
    <row r="36" spans="2:8">
      <c r="B36" s="13" t="s">
        <v>10</v>
      </c>
      <c r="C36" s="11">
        <v>45000</v>
      </c>
      <c r="D36" s="11">
        <v>55000</v>
      </c>
      <c r="E36" s="11">
        <v>65000</v>
      </c>
      <c r="F36" s="11">
        <v>65000</v>
      </c>
      <c r="G36" s="11"/>
      <c r="H36" s="3" t="s">
        <v>33</v>
      </c>
    </row>
    <row r="37" spans="2:8">
      <c r="B37" s="13" t="s">
        <v>11</v>
      </c>
      <c r="C37" s="11">
        <v>20000</v>
      </c>
      <c r="D37" s="11">
        <v>20000</v>
      </c>
      <c r="E37" s="11">
        <v>20000</v>
      </c>
      <c r="F37" s="11">
        <v>20000</v>
      </c>
      <c r="G37" s="11"/>
      <c r="H37" s="3" t="s">
        <v>34</v>
      </c>
    </row>
    <row r="38" spans="2:8">
      <c r="B38" s="13" t="s">
        <v>12</v>
      </c>
      <c r="C38" s="11">
        <v>20000</v>
      </c>
      <c r="D38" s="11">
        <v>30000</v>
      </c>
      <c r="E38" s="11">
        <v>40000</v>
      </c>
      <c r="F38" s="11">
        <v>40000</v>
      </c>
      <c r="G38" s="11"/>
      <c r="H38" s="3" t="s">
        <v>35</v>
      </c>
    </row>
    <row r="40" spans="2:8">
      <c r="C40" s="15">
        <f>SUM(C14:C38)</f>
        <v>1125000</v>
      </c>
      <c r="D40" s="15">
        <f t="shared" ref="D40:F40" si="2">SUM(D14:D38)</f>
        <v>1240000</v>
      </c>
      <c r="E40" s="15">
        <f t="shared" si="2"/>
        <v>1360000</v>
      </c>
      <c r="F40" s="15">
        <f t="shared" si="2"/>
        <v>1400000</v>
      </c>
    </row>
  </sheetData>
  <mergeCells count="1">
    <mergeCell ref="B3:G3"/>
  </mergeCells>
  <phoneticPr fontId="8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C6:U55"/>
  <sheetViews>
    <sheetView tabSelected="1" topLeftCell="A13" workbookViewId="0">
      <selection activeCell="K20" sqref="K20"/>
    </sheetView>
  </sheetViews>
  <sheetFormatPr defaultColWidth="11" defaultRowHeight="15.75"/>
  <cols>
    <col min="3" max="3" width="39.5" customWidth="1"/>
    <col min="4" max="4" width="14.5" customWidth="1"/>
    <col min="5" max="5" width="13.875" customWidth="1"/>
    <col min="6" max="6" width="12.875" customWidth="1"/>
    <col min="7" max="7" width="4.625" customWidth="1"/>
    <col min="8" max="8" width="72.375" bestFit="1" customWidth="1"/>
    <col min="9" max="9" width="13.5" style="34" bestFit="1" customWidth="1"/>
    <col min="10" max="10" width="39.125" style="34" bestFit="1" customWidth="1"/>
    <col min="11" max="11" width="16.125" style="34" customWidth="1"/>
    <col min="12" max="12" width="15.875" style="34" customWidth="1"/>
    <col min="13" max="13" width="16.125" style="34" customWidth="1"/>
    <col min="15" max="23" width="0" hidden="1" customWidth="1"/>
  </cols>
  <sheetData>
    <row r="6" spans="3:13" ht="21">
      <c r="C6" s="46" t="s">
        <v>81</v>
      </c>
      <c r="D6" s="46"/>
      <c r="E6" s="46"/>
      <c r="F6" s="46"/>
      <c r="G6" s="46"/>
      <c r="H6" s="46"/>
      <c r="I6" s="31"/>
      <c r="J6" s="31"/>
      <c r="K6" s="31"/>
      <c r="L6" s="31"/>
      <c r="M6" s="31"/>
    </row>
    <row r="7" spans="3:13" ht="21">
      <c r="C7" s="40" t="s">
        <v>75</v>
      </c>
      <c r="D7" s="38"/>
      <c r="E7" s="38"/>
      <c r="F7" s="38"/>
      <c r="G7" s="38"/>
      <c r="I7" s="31"/>
      <c r="J7" s="47" t="s">
        <v>80</v>
      </c>
      <c r="K7" s="47"/>
      <c r="L7" s="47"/>
      <c r="M7" s="47"/>
    </row>
    <row r="8" spans="3:13">
      <c r="C8" s="17" t="s">
        <v>73</v>
      </c>
      <c r="D8">
        <v>600</v>
      </c>
    </row>
    <row r="9" spans="3:13">
      <c r="C9" s="2" t="s">
        <v>74</v>
      </c>
      <c r="D9">
        <v>27</v>
      </c>
    </row>
    <row r="10" spans="3:13">
      <c r="C10" s="2"/>
      <c r="J10" s="34" t="s">
        <v>78</v>
      </c>
      <c r="K10">
        <v>50</v>
      </c>
    </row>
    <row r="11" spans="3:13" ht="18.75">
      <c r="C11" s="45" t="s">
        <v>60</v>
      </c>
      <c r="D11" s="45"/>
      <c r="E11" s="45"/>
      <c r="F11" s="45"/>
      <c r="G11" s="45"/>
      <c r="H11" s="45"/>
      <c r="I11" s="36"/>
      <c r="J11" s="34" t="s">
        <v>79</v>
      </c>
      <c r="K11">
        <v>10</v>
      </c>
    </row>
    <row r="13" spans="3:13">
      <c r="C13" s="3"/>
      <c r="D13" s="18" t="s">
        <v>38</v>
      </c>
      <c r="E13" s="19" t="s">
        <v>39</v>
      </c>
      <c r="F13" s="19" t="s">
        <v>40</v>
      </c>
      <c r="K13" s="18" t="s">
        <v>38</v>
      </c>
      <c r="L13" s="19" t="s">
        <v>39</v>
      </c>
      <c r="M13" s="19" t="s">
        <v>40</v>
      </c>
    </row>
    <row r="14" spans="3:13">
      <c r="C14" s="12" t="s">
        <v>68</v>
      </c>
      <c r="D14" s="11"/>
      <c r="J14" s="12" t="s">
        <v>68</v>
      </c>
    </row>
    <row r="15" spans="3:13">
      <c r="C15" s="13" t="s">
        <v>57</v>
      </c>
      <c r="D15" s="21">
        <v>20000</v>
      </c>
      <c r="E15" s="22">
        <v>27000</v>
      </c>
      <c r="F15" s="22">
        <v>30000</v>
      </c>
      <c r="H15" t="s">
        <v>59</v>
      </c>
      <c r="J15" s="13" t="s">
        <v>57</v>
      </c>
      <c r="K15" s="35">
        <f t="shared" ref="K15:M16" si="0">(D15/$D$8)*$K$10</f>
        <v>1666.6666666666667</v>
      </c>
      <c r="L15" s="35">
        <f t="shared" si="0"/>
        <v>2250</v>
      </c>
      <c r="M15" s="35">
        <f t="shared" si="0"/>
        <v>2500</v>
      </c>
    </row>
    <row r="16" spans="3:13">
      <c r="C16" s="13" t="s">
        <v>82</v>
      </c>
      <c r="D16" s="11">
        <v>15000</v>
      </c>
      <c r="E16" s="1">
        <v>20000</v>
      </c>
      <c r="F16" s="1">
        <v>25000</v>
      </c>
      <c r="J16" s="13" t="s">
        <v>82</v>
      </c>
      <c r="K16" s="35">
        <f t="shared" si="0"/>
        <v>1250</v>
      </c>
      <c r="L16" s="35">
        <f t="shared" si="0"/>
        <v>1666.6666666666667</v>
      </c>
      <c r="M16" s="35">
        <f t="shared" si="0"/>
        <v>2083.333333333333</v>
      </c>
    </row>
    <row r="17" spans="3:15">
      <c r="C17" s="14" t="s">
        <v>43</v>
      </c>
      <c r="D17" s="11"/>
      <c r="E17" s="1"/>
      <c r="F17" s="1"/>
      <c r="J17" s="14" t="s">
        <v>43</v>
      </c>
      <c r="K17" s="35"/>
      <c r="L17" s="35"/>
      <c r="M17" s="35"/>
    </row>
    <row r="18" spans="3:15">
      <c r="C18" s="13" t="s">
        <v>44</v>
      </c>
      <c r="D18" s="11">
        <v>25000</v>
      </c>
      <c r="E18" s="1">
        <v>35000</v>
      </c>
      <c r="F18" s="1">
        <v>45000</v>
      </c>
      <c r="J18" s="13" t="s">
        <v>44</v>
      </c>
      <c r="K18" s="35">
        <f t="shared" ref="K18:M25" si="1">(D18/$D$8)*$K$10</f>
        <v>2083.333333333333</v>
      </c>
      <c r="L18" s="35">
        <f t="shared" si="1"/>
        <v>2916.666666666667</v>
      </c>
      <c r="M18" s="35">
        <f t="shared" si="1"/>
        <v>3750</v>
      </c>
    </row>
    <row r="19" spans="3:15">
      <c r="C19" s="13" t="s">
        <v>50</v>
      </c>
      <c r="D19" s="11">
        <v>18000</v>
      </c>
      <c r="E19" s="1">
        <v>25000</v>
      </c>
      <c r="F19" s="1">
        <v>32000</v>
      </c>
      <c r="J19" s="13" t="s">
        <v>50</v>
      </c>
      <c r="K19" s="35">
        <f t="shared" si="1"/>
        <v>1500</v>
      </c>
      <c r="L19" s="35">
        <f t="shared" si="1"/>
        <v>2083.333333333333</v>
      </c>
      <c r="M19" s="35">
        <f t="shared" si="1"/>
        <v>2666.666666666667</v>
      </c>
    </row>
    <row r="20" spans="3:15">
      <c r="C20" s="13" t="s">
        <v>66</v>
      </c>
      <c r="D20" s="11">
        <v>10000</v>
      </c>
      <c r="E20" s="1">
        <v>15000</v>
      </c>
      <c r="F20" s="1">
        <v>20000</v>
      </c>
      <c r="J20" s="13" t="s">
        <v>66</v>
      </c>
      <c r="K20" s="35">
        <f t="shared" si="1"/>
        <v>833.33333333333337</v>
      </c>
      <c r="L20" s="35">
        <f t="shared" si="1"/>
        <v>1250</v>
      </c>
      <c r="M20" s="35">
        <f t="shared" si="1"/>
        <v>1666.6666666666667</v>
      </c>
    </row>
    <row r="21" spans="3:15">
      <c r="C21" s="14" t="s">
        <v>89</v>
      </c>
      <c r="D21" s="11">
        <v>18000</v>
      </c>
      <c r="E21" s="1">
        <v>22000</v>
      </c>
      <c r="F21" s="1">
        <v>25000</v>
      </c>
      <c r="H21" t="s">
        <v>90</v>
      </c>
      <c r="J21" s="14" t="s">
        <v>89</v>
      </c>
      <c r="K21" s="35">
        <f t="shared" si="1"/>
        <v>1500</v>
      </c>
      <c r="L21" s="35">
        <f t="shared" si="1"/>
        <v>1833.3333333333333</v>
      </c>
      <c r="M21" s="35">
        <f t="shared" si="1"/>
        <v>2083.333333333333</v>
      </c>
    </row>
    <row r="22" spans="3:15">
      <c r="C22" s="14" t="s">
        <v>49</v>
      </c>
      <c r="D22" s="11">
        <v>8000</v>
      </c>
      <c r="E22" s="1">
        <v>12000</v>
      </c>
      <c r="F22" s="1">
        <v>20000</v>
      </c>
      <c r="H22" t="s">
        <v>63</v>
      </c>
      <c r="J22" s="14" t="s">
        <v>49</v>
      </c>
      <c r="K22" s="35">
        <f t="shared" si="1"/>
        <v>666.66666666666674</v>
      </c>
      <c r="L22" s="35">
        <f t="shared" si="1"/>
        <v>1000</v>
      </c>
      <c r="M22" s="35">
        <f t="shared" si="1"/>
        <v>1666.6666666666667</v>
      </c>
    </row>
    <row r="23" spans="3:15">
      <c r="C23" s="14" t="s">
        <v>65</v>
      </c>
      <c r="D23" s="11">
        <v>35000</v>
      </c>
      <c r="E23" s="1">
        <v>70000</v>
      </c>
      <c r="F23" s="1">
        <v>100000</v>
      </c>
      <c r="H23" t="s">
        <v>69</v>
      </c>
      <c r="J23" s="14" t="s">
        <v>65</v>
      </c>
      <c r="K23" s="35">
        <f t="shared" si="1"/>
        <v>2916.666666666667</v>
      </c>
      <c r="L23" s="35">
        <f t="shared" si="1"/>
        <v>5833.3333333333339</v>
      </c>
      <c r="M23" s="35">
        <f t="shared" si="1"/>
        <v>8333.3333333333321</v>
      </c>
    </row>
    <row r="24" spans="3:15">
      <c r="C24" s="14" t="s">
        <v>91</v>
      </c>
      <c r="D24" s="11">
        <v>30000</v>
      </c>
      <c r="E24" s="1">
        <v>40000</v>
      </c>
      <c r="F24" s="1">
        <v>50000</v>
      </c>
      <c r="H24" t="s">
        <v>71</v>
      </c>
      <c r="J24" s="14" t="s">
        <v>91</v>
      </c>
      <c r="K24" s="35">
        <f t="shared" si="1"/>
        <v>2500</v>
      </c>
      <c r="L24" s="35">
        <f t="shared" si="1"/>
        <v>3333.3333333333335</v>
      </c>
      <c r="M24" s="35">
        <f t="shared" si="1"/>
        <v>4166.6666666666661</v>
      </c>
      <c r="O24" t="s">
        <v>48</v>
      </c>
    </row>
    <row r="25" spans="3:15">
      <c r="C25" s="14" t="s">
        <v>47</v>
      </c>
      <c r="D25" s="25">
        <v>0</v>
      </c>
      <c r="E25" s="1">
        <v>20000</v>
      </c>
      <c r="F25" s="11">
        <v>40000</v>
      </c>
      <c r="H25" t="s">
        <v>62</v>
      </c>
      <c r="J25" s="14" t="s">
        <v>47</v>
      </c>
      <c r="K25" s="43">
        <f t="shared" si="1"/>
        <v>0</v>
      </c>
      <c r="L25" s="35">
        <f t="shared" si="1"/>
        <v>1666.6666666666667</v>
      </c>
      <c r="M25" s="35">
        <f t="shared" si="1"/>
        <v>3333.3333333333335</v>
      </c>
    </row>
    <row r="26" spans="3:15">
      <c r="C26" s="3"/>
      <c r="D26" s="26">
        <f>SUM(D15:D25)</f>
        <v>179000</v>
      </c>
      <c r="E26" s="26">
        <f t="shared" ref="E26:F26" si="2">SUM(E15:E25)</f>
        <v>286000</v>
      </c>
      <c r="F26" s="26">
        <f t="shared" si="2"/>
        <v>387000</v>
      </c>
      <c r="K26" s="39">
        <f>SUM(K15:K25)</f>
        <v>14916.666666666664</v>
      </c>
      <c r="L26" s="39">
        <f t="shared" ref="L26:M26" si="3">SUM(L15:L25)</f>
        <v>23833.333333333336</v>
      </c>
      <c r="M26" s="39">
        <f t="shared" si="3"/>
        <v>32249.999999999996</v>
      </c>
      <c r="O26" t="s">
        <v>42</v>
      </c>
    </row>
    <row r="27" spans="3:15">
      <c r="C27" s="3"/>
      <c r="D27" s="11"/>
      <c r="E27" s="1"/>
      <c r="F27" s="1"/>
      <c r="O27" t="s">
        <v>41</v>
      </c>
    </row>
    <row r="28" spans="3:15">
      <c r="C28" s="27" t="s">
        <v>67</v>
      </c>
      <c r="D28" s="32">
        <v>90000</v>
      </c>
      <c r="E28" s="33">
        <v>140000</v>
      </c>
      <c r="F28" s="33">
        <v>160000</v>
      </c>
      <c r="J28" s="41" t="s">
        <v>77</v>
      </c>
      <c r="K28" s="39">
        <f>K26/2</f>
        <v>7458.3333333333321</v>
      </c>
      <c r="L28" s="39">
        <f t="shared" ref="L28" si="4">L26/2</f>
        <v>11916.666666666668</v>
      </c>
      <c r="M28" s="39">
        <f>M26/2.3</f>
        <v>14021.739130434782</v>
      </c>
    </row>
    <row r="29" spans="3:15">
      <c r="C29" s="27"/>
      <c r="D29" s="28"/>
      <c r="E29" s="29"/>
      <c r="F29" s="29"/>
    </row>
    <row r="30" spans="3:15" ht="18.75">
      <c r="C30" s="3"/>
      <c r="D30" s="28" t="s">
        <v>58</v>
      </c>
      <c r="E30" s="29"/>
      <c r="F30" s="29"/>
      <c r="G30" s="2"/>
      <c r="H30" s="2"/>
      <c r="J30" s="36"/>
      <c r="K30" s="36"/>
      <c r="L30" s="36"/>
      <c r="M30" s="36"/>
    </row>
    <row r="31" spans="3:15">
      <c r="C31" s="3"/>
      <c r="D31" s="11"/>
      <c r="E31" s="1"/>
      <c r="F31" s="1"/>
      <c r="J31" s="30"/>
      <c r="K31" s="30"/>
    </row>
    <row r="32" spans="3:15">
      <c r="C32" s="3"/>
      <c r="D32" s="11"/>
      <c r="E32" s="1"/>
      <c r="F32" s="1"/>
      <c r="J32"/>
      <c r="K32" s="18" t="s">
        <v>38</v>
      </c>
      <c r="L32" s="19" t="s">
        <v>39</v>
      </c>
      <c r="M32" s="19" t="s">
        <v>40</v>
      </c>
    </row>
    <row r="33" spans="3:19" ht="18.75">
      <c r="C33" s="45" t="s">
        <v>61</v>
      </c>
      <c r="D33" s="45"/>
      <c r="E33" s="45"/>
      <c r="F33" s="45"/>
      <c r="G33" s="45"/>
      <c r="H33" s="45"/>
      <c r="I33" s="36"/>
      <c r="J33" s="12" t="s">
        <v>92</v>
      </c>
      <c r="K33" s="11"/>
      <c r="L33"/>
      <c r="M33"/>
    </row>
    <row r="34" spans="3:19">
      <c r="C34" s="30"/>
      <c r="D34" s="30"/>
      <c r="E34" s="30"/>
      <c r="F34" s="30"/>
      <c r="G34" s="30"/>
      <c r="H34" s="30"/>
      <c r="I34" s="30"/>
      <c r="J34" s="13" t="s">
        <v>45</v>
      </c>
      <c r="K34" s="11">
        <f>K11/2</f>
        <v>5</v>
      </c>
      <c r="L34" s="11">
        <f>K11</f>
        <v>10</v>
      </c>
      <c r="M34" s="11">
        <f>K11*1.5</f>
        <v>15</v>
      </c>
    </row>
    <row r="35" spans="3:19">
      <c r="D35" s="18" t="s">
        <v>38</v>
      </c>
      <c r="E35" s="19" t="s">
        <v>39</v>
      </c>
      <c r="F35" s="19" t="s">
        <v>40</v>
      </c>
      <c r="J35" s="13" t="s">
        <v>76</v>
      </c>
      <c r="K35" s="21">
        <f>K34*6500</f>
        <v>32500</v>
      </c>
      <c r="L35" s="22">
        <f>L34*6500</f>
        <v>65000</v>
      </c>
      <c r="M35" s="22">
        <f>M34*6500</f>
        <v>97500</v>
      </c>
    </row>
    <row r="36" spans="3:19">
      <c r="C36" s="12" t="s">
        <v>92</v>
      </c>
      <c r="D36" s="11"/>
      <c r="J36" s="16"/>
      <c r="K36" s="11"/>
      <c r="L36"/>
      <c r="M36"/>
    </row>
    <row r="37" spans="3:19">
      <c r="C37" s="13" t="s">
        <v>45</v>
      </c>
      <c r="D37" s="11">
        <v>15</v>
      </c>
      <c r="E37">
        <v>30</v>
      </c>
      <c r="F37">
        <v>50</v>
      </c>
      <c r="H37" t="s">
        <v>64</v>
      </c>
      <c r="J37" s="14" t="s">
        <v>19</v>
      </c>
      <c r="K37" s="11"/>
      <c r="L37"/>
      <c r="M37"/>
      <c r="N37" t="s">
        <v>64</v>
      </c>
    </row>
    <row r="38" spans="3:19">
      <c r="C38" s="13" t="s">
        <v>76</v>
      </c>
      <c r="D38" s="21">
        <f>D37*6500</f>
        <v>97500</v>
      </c>
      <c r="E38" s="22">
        <f>E37*6500</f>
        <v>195000</v>
      </c>
      <c r="F38" s="22">
        <f>F37*6500</f>
        <v>325000</v>
      </c>
      <c r="H38" t="s">
        <v>70</v>
      </c>
      <c r="J38" s="13" t="s">
        <v>46</v>
      </c>
      <c r="K38" s="42">
        <f>K34*2</f>
        <v>10</v>
      </c>
      <c r="L38" s="42">
        <f t="shared" ref="L38" si="5">L34*2</f>
        <v>20</v>
      </c>
      <c r="M38" s="42">
        <f>M34*2</f>
        <v>30</v>
      </c>
      <c r="N38" t="s">
        <v>70</v>
      </c>
    </row>
    <row r="39" spans="3:19">
      <c r="C39" s="16"/>
      <c r="D39" s="11"/>
      <c r="J39" s="13" t="s">
        <v>76</v>
      </c>
      <c r="K39" s="21">
        <f>K38*6500</f>
        <v>65000</v>
      </c>
      <c r="L39" s="22">
        <f>L38*6500</f>
        <v>130000</v>
      </c>
      <c r="M39" s="22">
        <f>M38*6500</f>
        <v>195000</v>
      </c>
    </row>
    <row r="40" spans="3:19">
      <c r="C40" s="14" t="s">
        <v>19</v>
      </c>
      <c r="D40" s="11"/>
      <c r="J40"/>
      <c r="K40"/>
      <c r="L40"/>
      <c r="M40"/>
    </row>
    <row r="41" spans="3:19">
      <c r="C41" s="13" t="s">
        <v>46</v>
      </c>
      <c r="D41">
        <v>30</v>
      </c>
      <c r="E41">
        <v>50</v>
      </c>
      <c r="F41">
        <v>70</v>
      </c>
      <c r="J41" s="37" t="s">
        <v>72</v>
      </c>
      <c r="K41" s="23">
        <f>K39+K35</f>
        <v>97500</v>
      </c>
      <c r="L41" s="23">
        <f>L39+L35</f>
        <v>195000</v>
      </c>
      <c r="M41" s="23">
        <f>M39+M35</f>
        <v>292500</v>
      </c>
    </row>
    <row r="42" spans="3:19">
      <c r="C42" s="13" t="s">
        <v>76</v>
      </c>
      <c r="D42" s="21">
        <f>D41*6500</f>
        <v>195000</v>
      </c>
      <c r="E42" s="22">
        <f>E41*6500</f>
        <v>325000</v>
      </c>
      <c r="F42" s="22">
        <f>F41*6500</f>
        <v>455000</v>
      </c>
    </row>
    <row r="44" spans="3:19">
      <c r="C44" s="37" t="s">
        <v>72</v>
      </c>
      <c r="D44" s="23">
        <f>D42+D38</f>
        <v>292500</v>
      </c>
      <c r="E44" s="23">
        <f>E42+E38</f>
        <v>520000</v>
      </c>
      <c r="F44" s="23">
        <f>F42+F38</f>
        <v>780000</v>
      </c>
    </row>
    <row r="46" spans="3:19">
      <c r="C46" s="20"/>
    </row>
    <row r="48" spans="3:19">
      <c r="O48">
        <v>80000</v>
      </c>
      <c r="Q48">
        <v>100000</v>
      </c>
      <c r="S48" t="s">
        <v>51</v>
      </c>
    </row>
    <row r="50" spans="3:21">
      <c r="O50" t="s">
        <v>56</v>
      </c>
      <c r="Q50" s="24">
        <v>18000</v>
      </c>
      <c r="R50">
        <v>22000</v>
      </c>
      <c r="S50" s="24">
        <v>25000</v>
      </c>
    </row>
    <row r="52" spans="3:21">
      <c r="O52" t="s">
        <v>53</v>
      </c>
    </row>
    <row r="53" spans="3:21">
      <c r="C53" t="s">
        <v>83</v>
      </c>
      <c r="O53" t="s">
        <v>54</v>
      </c>
      <c r="Q53">
        <v>10</v>
      </c>
      <c r="R53">
        <v>15</v>
      </c>
      <c r="S53">
        <v>20</v>
      </c>
      <c r="U53" t="s">
        <v>55</v>
      </c>
    </row>
    <row r="54" spans="3:21">
      <c r="O54" t="s">
        <v>88</v>
      </c>
    </row>
    <row r="55" spans="3:21">
      <c r="O55" t="s">
        <v>52</v>
      </c>
    </row>
  </sheetData>
  <mergeCells count="4">
    <mergeCell ref="C11:H11"/>
    <mergeCell ref="C6:H6"/>
    <mergeCell ref="C33:H33"/>
    <mergeCell ref="J7:M7"/>
  </mergeCells>
  <phoneticPr fontId="8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Smart School Savings</vt:lpstr>
      <vt:lpstr>Effeciency Schedule</vt:lpstr>
      <vt:lpstr>'Effeciency Schedule'!Print_Area</vt:lpstr>
      <vt:lpstr>'Smart School Savings'!Print_Area</vt:lpstr>
    </vt:vector>
  </TitlesOfParts>
  <Company>iSchool Campus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Holbrook</dc:creator>
  <cp:lastModifiedBy>John J. Feyen</cp:lastModifiedBy>
  <cp:lastPrinted>2012-06-15T19:55:12Z</cp:lastPrinted>
  <dcterms:created xsi:type="dcterms:W3CDTF">2012-06-04T16:34:07Z</dcterms:created>
  <dcterms:modified xsi:type="dcterms:W3CDTF">2013-05-07T00:05:20Z</dcterms:modified>
</cp:coreProperties>
</file>